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а\Downloads\"/>
    </mc:Choice>
  </mc:AlternateContent>
  <bookViews>
    <workbookView xWindow="0" yWindow="0" windowWidth="28800" windowHeight="12330"/>
  </bookViews>
  <sheets>
    <sheet name="Показатели" sheetId="1" r:id="rId1"/>
  </sheets>
  <calcPr calcId="162913"/>
</workbook>
</file>

<file path=xl/calcChain.xml><?xml version="1.0" encoding="utf-8"?>
<calcChain xmlns="http://schemas.openxmlformats.org/spreadsheetml/2006/main">
  <c r="F59" i="1" l="1"/>
  <c r="E59" i="1"/>
  <c r="D59" i="1"/>
  <c r="F37" i="1"/>
  <c r="H37" i="1"/>
  <c r="I37" i="1"/>
  <c r="D37" i="1"/>
  <c r="D53" i="1"/>
  <c r="E53" i="1"/>
  <c r="H59" i="1"/>
  <c r="I59" i="1"/>
  <c r="H54" i="1"/>
  <c r="I54" i="1"/>
  <c r="H61" i="1"/>
  <c r="H60" i="1"/>
  <c r="H58" i="1"/>
  <c r="H57" i="1"/>
  <c r="H56" i="1"/>
  <c r="H55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5" i="1"/>
  <c r="E37" i="1"/>
  <c r="C53" i="1"/>
  <c r="C37" i="1"/>
  <c r="H36" i="1"/>
  <c r="H33" i="1"/>
  <c r="E7" i="1"/>
  <c r="E8" i="1"/>
  <c r="E9" i="1"/>
  <c r="H20" i="1"/>
  <c r="I61" i="1"/>
  <c r="I60" i="1"/>
  <c r="I58" i="1"/>
  <c r="I57" i="1"/>
  <c r="I56" i="1"/>
  <c r="I55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6" i="1"/>
  <c r="I35" i="1"/>
  <c r="I33" i="1"/>
  <c r="I32" i="1"/>
  <c r="I31" i="1"/>
  <c r="I30" i="1"/>
  <c r="I28" i="1"/>
  <c r="I27" i="1"/>
  <c r="I25" i="1"/>
  <c r="I24" i="1"/>
  <c r="I23" i="1"/>
  <c r="I21" i="1"/>
  <c r="I20" i="1"/>
  <c r="I17" i="1"/>
  <c r="I16" i="1"/>
  <c r="I15" i="1"/>
  <c r="I14" i="1"/>
  <c r="I13" i="1"/>
  <c r="I12" i="1"/>
  <c r="I11" i="1"/>
  <c r="I9" i="1"/>
  <c r="G61" i="1"/>
  <c r="G60" i="1"/>
  <c r="G58" i="1"/>
  <c r="G57" i="1"/>
  <c r="G56" i="1"/>
  <c r="G55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6" i="1"/>
  <c r="G35" i="1"/>
  <c r="G33" i="1"/>
  <c r="G32" i="1"/>
  <c r="G31" i="1"/>
  <c r="G30" i="1"/>
  <c r="G28" i="1"/>
  <c r="G27" i="1"/>
  <c r="G25" i="1"/>
  <c r="G24" i="1"/>
  <c r="G23" i="1"/>
  <c r="G21" i="1"/>
  <c r="G20" i="1"/>
  <c r="G17" i="1"/>
  <c r="G16" i="1"/>
  <c r="G15" i="1"/>
  <c r="G14" i="1"/>
  <c r="G13" i="1"/>
  <c r="G12" i="1"/>
  <c r="G11" i="1"/>
  <c r="G9" i="1"/>
  <c r="I29" i="1"/>
  <c r="I26" i="1"/>
  <c r="I22" i="1"/>
  <c r="I18" i="1"/>
  <c r="I8" i="1"/>
  <c r="I7" i="1"/>
  <c r="G59" i="1"/>
  <c r="G54" i="1"/>
  <c r="G37" i="1"/>
  <c r="G29" i="1"/>
  <c r="G26" i="1"/>
  <c r="G22" i="1"/>
  <c r="G18" i="1"/>
  <c r="G8" i="1"/>
  <c r="G7" i="1"/>
  <c r="E61" i="1"/>
  <c r="E60" i="1"/>
  <c r="E58" i="1"/>
  <c r="E57" i="1"/>
  <c r="E56" i="1"/>
  <c r="E55" i="1"/>
  <c r="E51" i="1"/>
  <c r="E54" i="1"/>
  <c r="E52" i="1"/>
  <c r="E50" i="1"/>
  <c r="E49" i="1"/>
  <c r="E48" i="1"/>
  <c r="E47" i="1"/>
  <c r="E46" i="1"/>
  <c r="E45" i="1"/>
  <c r="E44" i="1"/>
  <c r="E43" i="1"/>
  <c r="E42" i="1"/>
  <c r="E41" i="1"/>
  <c r="E40" i="1"/>
  <c r="E39" i="1"/>
  <c r="E36" i="1"/>
  <c r="E35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7" i="1"/>
  <c r="E18" i="1"/>
  <c r="E16" i="1"/>
  <c r="E15" i="1"/>
  <c r="E14" i="1"/>
  <c r="E13" i="1"/>
  <c r="E12" i="1"/>
  <c r="E11" i="1"/>
  <c r="H7" i="1"/>
  <c r="H8" i="1"/>
  <c r="H9" i="1"/>
  <c r="F8" i="1"/>
  <c r="F7" i="1"/>
  <c r="C7" i="1"/>
  <c r="C8" i="1"/>
  <c r="C9" i="1"/>
  <c r="H22" i="1"/>
  <c r="H18" i="1"/>
  <c r="H16" i="1"/>
  <c r="H15" i="1"/>
  <c r="H13" i="1"/>
  <c r="H11" i="1"/>
  <c r="D7" i="1"/>
  <c r="F18" i="1"/>
  <c r="D18" i="1"/>
  <c r="F53" i="1"/>
  <c r="G53" i="1"/>
  <c r="H53" i="1"/>
  <c r="I53" i="1"/>
</calcChain>
</file>

<file path=xl/sharedStrings.xml><?xml version="1.0" encoding="utf-8"?>
<sst xmlns="http://schemas.openxmlformats.org/spreadsheetml/2006/main" count="155" uniqueCount="122">
  <si>
    <t xml:space="preserve">Таблица:  Показатели </t>
  </si>
  <si>
    <t>Организация:  45-Р14 Комитет финансов Приозерского муниципального района</t>
  </si>
  <si>
    <t>Период:  Июнь 2023 год</t>
  </si>
  <si>
    <t>ПОКАЗАТЕЛИ</t>
  </si>
  <si>
    <t>1-Код</t>
  </si>
  <si>
    <t>2-Наименование показателя</t>
  </si>
  <si>
    <t>1-01</t>
  </si>
  <si>
    <t>ДОХОДЫ БЮДЖЕТА  - ВСЕГО</t>
  </si>
  <si>
    <t>1-02</t>
  </si>
  <si>
    <t>Налоговые и неналоговые доходы - всего</t>
  </si>
  <si>
    <t>1-03</t>
  </si>
  <si>
    <t>Налоговые доходы  - всего</t>
  </si>
  <si>
    <t>1-04</t>
  </si>
  <si>
    <t xml:space="preserve">   из них:</t>
  </si>
  <si>
    <t>X</t>
  </si>
  <si>
    <t>1-05</t>
  </si>
  <si>
    <t>Налог на доходы физических лиц</t>
  </si>
  <si>
    <t>1-06</t>
  </si>
  <si>
    <t xml:space="preserve">   из них поступления по дополнительному нормативу НДФЛ</t>
  </si>
  <si>
    <t>1-07</t>
  </si>
  <si>
    <t>Акцизы</t>
  </si>
  <si>
    <t>1-08</t>
  </si>
  <si>
    <t>Налог, взимаемый в связи с применением упрощенной системы налогообложения</t>
  </si>
  <si>
    <t>1-09</t>
  </si>
  <si>
    <t>Налог на имущество физических лиц</t>
  </si>
  <si>
    <t>1-10</t>
  </si>
  <si>
    <t>Земельный налог</t>
  </si>
  <si>
    <t>1-11</t>
  </si>
  <si>
    <t>Государственная пошлина за совершение нотариальных действий должностными лицами органов местного самоуправления</t>
  </si>
  <si>
    <t>1-12</t>
  </si>
  <si>
    <t>Неналоговые доходы - всего</t>
  </si>
  <si>
    <t>1-13</t>
  </si>
  <si>
    <t>1-14</t>
  </si>
  <si>
    <t>Доходы от имущества, находящегося в государственной и муниципальной собственности</t>
  </si>
  <si>
    <t>1-15</t>
  </si>
  <si>
    <t xml:space="preserve">   в т.ч. арендная плата за землю (КБК 111 05010, 111 05020, 111 05027)</t>
  </si>
  <si>
    <t>1-16</t>
  </si>
  <si>
    <t xml:space="preserve">   в т.ч. прочие доходы от использования госимущества (общая сумма по КБК 111 "минус" КБК 111 05010,   111 05020,   111 05027)</t>
  </si>
  <si>
    <t>1-17</t>
  </si>
  <si>
    <t>Плата за негативное воздействие на окружающую среду</t>
  </si>
  <si>
    <t>1-18</t>
  </si>
  <si>
    <t>Доходы от оказания платных услуг и компенсации затрат государства</t>
  </si>
  <si>
    <t>1-19</t>
  </si>
  <si>
    <t xml:space="preserve">   в т.ч. доходы от оказания платных услуг (работ) (КБК 113 01)</t>
  </si>
  <si>
    <t>1-20</t>
  </si>
  <si>
    <t xml:space="preserve">   в т.ч. доходы от компенсации затрат государства (КБК 113 02)</t>
  </si>
  <si>
    <t>1-21</t>
  </si>
  <si>
    <t>Доходы от продажи имущества</t>
  </si>
  <si>
    <t>1-22</t>
  </si>
  <si>
    <t xml:space="preserve">   в т.ч. доходы от продажи земли (КБК 114 06)</t>
  </si>
  <si>
    <t>1-23</t>
  </si>
  <si>
    <t xml:space="preserve">   в т.ч. прочие доходы от продажи имущества (общая сумма по 114 коду "минус" 11406)</t>
  </si>
  <si>
    <t>1-24</t>
  </si>
  <si>
    <t>Административные платежи и сборы</t>
  </si>
  <si>
    <t>1-25</t>
  </si>
  <si>
    <t>Штрафы, санкции, возмещение ущерба</t>
  </si>
  <si>
    <t>1-26</t>
  </si>
  <si>
    <t>Прочие неналоговые доходы</t>
  </si>
  <si>
    <t>1-27</t>
  </si>
  <si>
    <t>Безвозмездные поступления без учета поступлений целевых межбюджетных трансфертов из других бюджетов за исключением субвенции 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</si>
  <si>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>1-28</t>
  </si>
  <si>
    <t>1-29</t>
  </si>
  <si>
    <t>Субвенции 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</si>
  <si>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>1-30</t>
  </si>
  <si>
    <t>Дотации на выравнивание бюджетной обеспеченности</t>
  </si>
  <si>
    <t>2-01</t>
  </si>
  <si>
    <t>РАСХОДЫ БЮДЖЕТА БЕЗ УЧЕТА РАСХОДОВ, ОСУЩЕСТВЛЯЕМЫХ ЗА СЧЕТ ЦЕЛЕВЫХ МЕЖБЮДЕТНЫХ ТРАНСФЕРТОВ - ВСЕГО</t>
  </si>
  <si>
    <t>2-02</t>
  </si>
  <si>
    <t xml:space="preserve">   в том числе по направлениям (без учета расходов, осуществляемых за счет межбюджетных трансфертов):</t>
  </si>
  <si>
    <t>2-03</t>
  </si>
  <si>
    <t>Общегосударственные вопросы</t>
  </si>
  <si>
    <t>2-04</t>
  </si>
  <si>
    <t>Национальная оборона</t>
  </si>
  <si>
    <t>2-05</t>
  </si>
  <si>
    <t>Национальная безопасность и правоохранительная деятельность</t>
  </si>
  <si>
    <t>2-06</t>
  </si>
  <si>
    <t>Национальная экономика</t>
  </si>
  <si>
    <t>2-07</t>
  </si>
  <si>
    <t>Жилищно-коммунальное хозяйство</t>
  </si>
  <si>
    <t>2-08</t>
  </si>
  <si>
    <t>Охрана окружающей среды</t>
  </si>
  <si>
    <t>2-09</t>
  </si>
  <si>
    <t>Образование</t>
  </si>
  <si>
    <t>2-10</t>
  </si>
  <si>
    <t>Культура, кинематография</t>
  </si>
  <si>
    <t>2-11</t>
  </si>
  <si>
    <t>Здравоохранение</t>
  </si>
  <si>
    <t>2-12</t>
  </si>
  <si>
    <t>Социальная политика</t>
  </si>
  <si>
    <t>2-13</t>
  </si>
  <si>
    <t>Физическая культура и спорт</t>
  </si>
  <si>
    <t>2-14</t>
  </si>
  <si>
    <t>Средства массовой информации</t>
  </si>
  <si>
    <t>2-15</t>
  </si>
  <si>
    <t>Обслуживание государственного и муниципального долга</t>
  </si>
  <si>
    <t>2-16</t>
  </si>
  <si>
    <t>Межбюджетные трансферты общего характера</t>
  </si>
  <si>
    <t>2-17</t>
  </si>
  <si>
    <t>Дефицит(-) / профицит(+) бюджета</t>
  </si>
  <si>
    <t>2-18</t>
  </si>
  <si>
    <t>ИТОГО по источникам финансирования дефицита бюджета</t>
  </si>
  <si>
    <t>2-19</t>
  </si>
  <si>
    <t>Кредиты кредитных организаций</t>
  </si>
  <si>
    <t>2-20</t>
  </si>
  <si>
    <t>Бюджетные кредиты из других бюджетов бюджетной системы Российской Федерации</t>
  </si>
  <si>
    <t>2-21</t>
  </si>
  <si>
    <t>Иные источники внутреннего финансирования дефицитов бюджетов</t>
  </si>
  <si>
    <t>2-22</t>
  </si>
  <si>
    <t>Изменения остатков средств</t>
  </si>
  <si>
    <t>2-23</t>
  </si>
  <si>
    <t xml:space="preserve">      справочно:  % дефицита</t>
  </si>
  <si>
    <t>2-24</t>
  </si>
  <si>
    <t>Остаток средств на счете бюджета на конец финансового года</t>
  </si>
  <si>
    <t>3-01</t>
  </si>
  <si>
    <t>МУНИЦИПАЛЬНЫЙ ДОЛГ НА КОНЕЦ ФИНАНСОВОГО ГОДА</t>
  </si>
  <si>
    <t>вариант 1</t>
  </si>
  <si>
    <t>вариант 2</t>
  </si>
  <si>
    <t>2023(ожидаемое исполнение)</t>
  </si>
  <si>
    <t>ПРОГНОЗ на 2024</t>
  </si>
  <si>
    <t>ПРОГНОЗ на 2025</t>
  </si>
  <si>
    <t>ПРОГНОЗ на 2026</t>
  </si>
  <si>
    <t>Форма:  (ОМО) Прогноз бюджета Прогноз основных характеристик бюджета муниципального образования Плодовское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</si>
</sst>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3" x14ac:knownFonts="1"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</patternFill>
    </fill>
    <fill>
      <patternFill patternType="solid">
        <fgColor rgb="FFE9E7E2"/>
      </patternFill>
    </fill>
    <fill>
      <patternFill patternType="solid">
        <fgColor rgb="FFA5C8A5"/>
      </patternFill>
    </fill>
    <fill>
      <patternFill patternType="solid">
        <fgColor rgb="FFFFFFFF"/>
      </patternFill>
    </fill>
    <fill>
      <patternFill patternType="solid">
        <fgColor rgb="FFE5E5E5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left" wrapText="1"/>
    </xf>
    <xf numFmtId="172" fontId="2" fillId="4" borderId="1" xfId="0" applyNumberFormat="1" applyFont="1" applyFill="1" applyBorder="1" applyAlignment="1">
      <alignment horizontal="right"/>
    </xf>
    <xf numFmtId="172" fontId="2" fillId="5" borderId="1" xfId="0" applyNumberFormat="1" applyFont="1" applyFill="1" applyBorder="1" applyAlignment="1">
      <alignment horizontal="right"/>
    </xf>
    <xf numFmtId="172" fontId="2" fillId="6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61"/>
  <sheetViews>
    <sheetView tabSelected="1" workbookViewId="0">
      <selection sqref="A1:I1"/>
    </sheetView>
  </sheetViews>
  <sheetFormatPr defaultRowHeight="15" x14ac:dyDescent="0.25"/>
  <cols>
    <col min="1" max="1" width="15.7109375" customWidth="1"/>
    <col min="2" max="2" width="50.7109375" customWidth="1"/>
    <col min="3" max="9" width="15.7109375" customWidth="1"/>
  </cols>
  <sheetData>
    <row r="1" spans="1:9" x14ac:dyDescent="0.25">
      <c r="A1" s="7" t="s">
        <v>121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7" t="s">
        <v>0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7" t="s">
        <v>1</v>
      </c>
      <c r="B3" s="8"/>
      <c r="C3" s="8"/>
      <c r="D3" s="8"/>
      <c r="E3" s="8"/>
      <c r="F3" s="8"/>
      <c r="G3" s="8"/>
      <c r="H3" s="8"/>
      <c r="I3" s="8"/>
    </row>
    <row r="4" spans="1:9" x14ac:dyDescent="0.25">
      <c r="A4" s="7" t="s">
        <v>2</v>
      </c>
      <c r="B4" s="8"/>
      <c r="C4" s="8"/>
      <c r="D4" s="8"/>
      <c r="E4" s="8"/>
      <c r="F4" s="8"/>
      <c r="G4" s="8"/>
      <c r="H4" s="8"/>
      <c r="I4" s="8"/>
    </row>
    <row r="5" spans="1:9" x14ac:dyDescent="0.25">
      <c r="A5" s="9" t="s">
        <v>3</v>
      </c>
      <c r="B5" s="9"/>
      <c r="C5" s="6"/>
      <c r="D5" s="9" t="s">
        <v>118</v>
      </c>
      <c r="E5" s="9"/>
      <c r="F5" s="9" t="s">
        <v>119</v>
      </c>
      <c r="G5" s="9"/>
      <c r="H5" s="9" t="s">
        <v>120</v>
      </c>
      <c r="I5" s="9"/>
    </row>
    <row r="6" spans="1:9" ht="30" x14ac:dyDescent="0.25">
      <c r="A6" s="1" t="s">
        <v>4</v>
      </c>
      <c r="B6" s="1" t="s">
        <v>5</v>
      </c>
      <c r="C6" s="1" t="s">
        <v>117</v>
      </c>
      <c r="D6" s="1" t="s">
        <v>115</v>
      </c>
      <c r="E6" s="1" t="s">
        <v>116</v>
      </c>
      <c r="F6" s="1" t="s">
        <v>115</v>
      </c>
      <c r="G6" s="1" t="s">
        <v>116</v>
      </c>
      <c r="H6" s="1" t="s">
        <v>115</v>
      </c>
      <c r="I6" s="1" t="s">
        <v>116</v>
      </c>
    </row>
    <row r="7" spans="1:9" x14ac:dyDescent="0.25">
      <c r="A7" s="2" t="s">
        <v>6</v>
      </c>
      <c r="B7" s="2" t="s">
        <v>7</v>
      </c>
      <c r="C7" s="3">
        <f>C8+C33</f>
        <v>24732.7</v>
      </c>
      <c r="D7" s="3">
        <f>D8+D33</f>
        <v>25352.7</v>
      </c>
      <c r="E7" s="3">
        <f>E8+E33</f>
        <v>25555.5216</v>
      </c>
      <c r="F7" s="3">
        <f>F8+F33</f>
        <v>26079.4</v>
      </c>
      <c r="G7" s="3">
        <f>F7*100.8%</f>
        <v>26288.035200000002</v>
      </c>
      <c r="H7" s="3">
        <f>H8+H33</f>
        <v>26469.990999999995</v>
      </c>
      <c r="I7" s="3">
        <f>H7*100.8%</f>
        <v>26681.750927999994</v>
      </c>
    </row>
    <row r="8" spans="1:9" x14ac:dyDescent="0.25">
      <c r="A8" s="2" t="s">
        <v>8</v>
      </c>
      <c r="B8" s="2" t="s">
        <v>9</v>
      </c>
      <c r="C8" s="3">
        <f>C9+C22</f>
        <v>19236.900000000001</v>
      </c>
      <c r="D8" s="3">
        <v>19616.900000000001</v>
      </c>
      <c r="E8" s="3">
        <f>E9+E18</f>
        <v>19773.835200000001</v>
      </c>
      <c r="F8" s="3">
        <f>F9+F18</f>
        <v>20117.2</v>
      </c>
      <c r="G8" s="3">
        <f>F8*100.8%</f>
        <v>20278.137600000002</v>
      </c>
      <c r="H8" s="3">
        <f>H9+H18</f>
        <v>20418.357999999997</v>
      </c>
      <c r="I8" s="3">
        <f>H8*100.8%</f>
        <v>20581.704863999996</v>
      </c>
    </row>
    <row r="9" spans="1:9" x14ac:dyDescent="0.25">
      <c r="A9" s="2" t="s">
        <v>10</v>
      </c>
      <c r="B9" s="2" t="s">
        <v>11</v>
      </c>
      <c r="C9" s="4">
        <f>C11+C13+C15+C16+C17</f>
        <v>18456.900000000001</v>
      </c>
      <c r="D9" s="4">
        <v>18836.900000000001</v>
      </c>
      <c r="E9" s="4">
        <f>E11+E13+E15+E16+E17</f>
        <v>18987.5952</v>
      </c>
      <c r="F9" s="4">
        <v>19322.2</v>
      </c>
      <c r="G9" s="4">
        <f>F9*100.8%</f>
        <v>19476.777600000001</v>
      </c>
      <c r="H9" s="4">
        <f>H11+H13+H15+H16+H17</f>
        <v>19611.432999999997</v>
      </c>
      <c r="I9" s="4">
        <f>H9*100.8%</f>
        <v>19768.324463999998</v>
      </c>
    </row>
    <row r="10" spans="1:9" x14ac:dyDescent="0.25">
      <c r="A10" s="2" t="s">
        <v>12</v>
      </c>
      <c r="B10" s="2" t="s">
        <v>13</v>
      </c>
      <c r="C10" s="5" t="s">
        <v>14</v>
      </c>
      <c r="D10" s="5" t="s">
        <v>14</v>
      </c>
      <c r="E10" s="5" t="s">
        <v>14</v>
      </c>
      <c r="F10" s="5" t="s">
        <v>14</v>
      </c>
      <c r="G10" s="5" t="s">
        <v>14</v>
      </c>
      <c r="H10" s="5" t="s">
        <v>14</v>
      </c>
      <c r="I10" s="5" t="s">
        <v>14</v>
      </c>
    </row>
    <row r="11" spans="1:9" x14ac:dyDescent="0.25">
      <c r="A11" s="2" t="s">
        <v>15</v>
      </c>
      <c r="B11" s="2" t="s">
        <v>16</v>
      </c>
      <c r="C11" s="4">
        <v>2800</v>
      </c>
      <c r="D11" s="4">
        <v>2900</v>
      </c>
      <c r="E11" s="4">
        <f t="shared" ref="E11:E18" si="0">D11*100.8%</f>
        <v>2923.2</v>
      </c>
      <c r="F11" s="4">
        <v>3000</v>
      </c>
      <c r="G11" s="4">
        <f t="shared" ref="G11:G17" si="1">F11*100.8%</f>
        <v>3024</v>
      </c>
      <c r="H11" s="4">
        <f>F11*101.5%</f>
        <v>3044.9999999999995</v>
      </c>
      <c r="I11" s="4">
        <f t="shared" ref="I11:I17" si="2">H11*100.8%</f>
        <v>3069.3599999999997</v>
      </c>
    </row>
    <row r="12" spans="1:9" ht="30" x14ac:dyDescent="0.25">
      <c r="A12" s="2" t="s">
        <v>17</v>
      </c>
      <c r="B12" s="2" t="s">
        <v>18</v>
      </c>
      <c r="C12" s="4">
        <v>0</v>
      </c>
      <c r="D12" s="4">
        <v>0</v>
      </c>
      <c r="E12" s="4">
        <f t="shared" si="0"/>
        <v>0</v>
      </c>
      <c r="F12" s="4">
        <v>0</v>
      </c>
      <c r="G12" s="4">
        <f t="shared" si="1"/>
        <v>0</v>
      </c>
      <c r="H12" s="4">
        <v>0</v>
      </c>
      <c r="I12" s="4">
        <f t="shared" si="2"/>
        <v>0</v>
      </c>
    </row>
    <row r="13" spans="1:9" x14ac:dyDescent="0.25">
      <c r="A13" s="2" t="s">
        <v>19</v>
      </c>
      <c r="B13" s="2" t="s">
        <v>20</v>
      </c>
      <c r="C13" s="4">
        <v>3646.9</v>
      </c>
      <c r="D13" s="4">
        <v>3646.9</v>
      </c>
      <c r="E13" s="4">
        <f t="shared" si="0"/>
        <v>3676.0752000000002</v>
      </c>
      <c r="F13" s="4">
        <v>3802.2</v>
      </c>
      <c r="G13" s="4">
        <f t="shared" si="1"/>
        <v>3832.6176</v>
      </c>
      <c r="H13" s="4">
        <f>F13*101.5%</f>
        <v>3859.2329999999993</v>
      </c>
      <c r="I13" s="4">
        <f t="shared" si="2"/>
        <v>3890.1068639999994</v>
      </c>
    </row>
    <row r="14" spans="1:9" ht="30" x14ac:dyDescent="0.25">
      <c r="A14" s="2" t="s">
        <v>21</v>
      </c>
      <c r="B14" s="2" t="s">
        <v>22</v>
      </c>
      <c r="C14" s="4">
        <v>0</v>
      </c>
      <c r="D14" s="4">
        <v>0</v>
      </c>
      <c r="E14" s="4">
        <f t="shared" si="0"/>
        <v>0</v>
      </c>
      <c r="F14" s="4">
        <v>0</v>
      </c>
      <c r="G14" s="4">
        <f t="shared" si="1"/>
        <v>0</v>
      </c>
      <c r="H14" s="4">
        <v>0</v>
      </c>
      <c r="I14" s="4">
        <f t="shared" si="2"/>
        <v>0</v>
      </c>
    </row>
    <row r="15" spans="1:9" x14ac:dyDescent="0.25">
      <c r="A15" s="2" t="s">
        <v>23</v>
      </c>
      <c r="B15" s="2" t="s">
        <v>24</v>
      </c>
      <c r="C15" s="4">
        <v>600</v>
      </c>
      <c r="D15" s="4">
        <v>700</v>
      </c>
      <c r="E15" s="4">
        <f t="shared" si="0"/>
        <v>705.6</v>
      </c>
      <c r="F15" s="4">
        <v>800</v>
      </c>
      <c r="G15" s="4">
        <f t="shared" si="1"/>
        <v>806.4</v>
      </c>
      <c r="H15" s="4">
        <f>F15*101.5%</f>
        <v>811.99999999999989</v>
      </c>
      <c r="I15" s="4">
        <f t="shared" si="2"/>
        <v>818.49599999999987</v>
      </c>
    </row>
    <row r="16" spans="1:9" x14ac:dyDescent="0.25">
      <c r="A16" s="2" t="s">
        <v>25</v>
      </c>
      <c r="B16" s="2" t="s">
        <v>26</v>
      </c>
      <c r="C16" s="4">
        <v>11400</v>
      </c>
      <c r="D16" s="4">
        <v>11550</v>
      </c>
      <c r="E16" s="4">
        <f t="shared" si="0"/>
        <v>11642.4</v>
      </c>
      <c r="F16" s="4">
        <v>11680</v>
      </c>
      <c r="G16" s="4">
        <f t="shared" si="1"/>
        <v>11773.44</v>
      </c>
      <c r="H16" s="4">
        <f>F16*101.5%</f>
        <v>11855.199999999999</v>
      </c>
      <c r="I16" s="4">
        <f t="shared" si="2"/>
        <v>11950.041599999999</v>
      </c>
    </row>
    <row r="17" spans="1:9" ht="45" x14ac:dyDescent="0.25">
      <c r="A17" s="2" t="s">
        <v>27</v>
      </c>
      <c r="B17" s="2" t="s">
        <v>28</v>
      </c>
      <c r="C17" s="4">
        <v>10</v>
      </c>
      <c r="D17" s="4">
        <v>40</v>
      </c>
      <c r="E17" s="4">
        <f t="shared" si="0"/>
        <v>40.32</v>
      </c>
      <c r="F17" s="4">
        <v>40</v>
      </c>
      <c r="G17" s="4">
        <f t="shared" si="1"/>
        <v>40.32</v>
      </c>
      <c r="H17" s="4">
        <v>40</v>
      </c>
      <c r="I17" s="4">
        <f t="shared" si="2"/>
        <v>40.32</v>
      </c>
    </row>
    <row r="18" spans="1:9" x14ac:dyDescent="0.25">
      <c r="A18" s="2" t="s">
        <v>29</v>
      </c>
      <c r="B18" s="2" t="s">
        <v>30</v>
      </c>
      <c r="C18" s="3">
        <v>0</v>
      </c>
      <c r="D18" s="3">
        <f>D20</f>
        <v>780</v>
      </c>
      <c r="E18" s="3">
        <f t="shared" si="0"/>
        <v>786.24</v>
      </c>
      <c r="F18" s="3">
        <f>F20</f>
        <v>795</v>
      </c>
      <c r="G18" s="3">
        <f>F18*100.8%</f>
        <v>801.36</v>
      </c>
      <c r="H18" s="3">
        <f>F18*101.5%</f>
        <v>806.92499999999995</v>
      </c>
      <c r="I18" s="3">
        <f>H18*100.8%</f>
        <v>813.38040000000001</v>
      </c>
    </row>
    <row r="19" spans="1:9" x14ac:dyDescent="0.25">
      <c r="A19" s="2" t="s">
        <v>31</v>
      </c>
      <c r="B19" s="2" t="s">
        <v>13</v>
      </c>
      <c r="C19" s="5" t="s">
        <v>14</v>
      </c>
      <c r="D19" s="5" t="s">
        <v>14</v>
      </c>
      <c r="E19" s="5" t="s">
        <v>14</v>
      </c>
      <c r="F19" s="5" t="s">
        <v>14</v>
      </c>
      <c r="G19" s="5" t="s">
        <v>14</v>
      </c>
      <c r="H19" s="5" t="s">
        <v>14</v>
      </c>
      <c r="I19" s="5" t="s">
        <v>14</v>
      </c>
    </row>
    <row r="20" spans="1:9" ht="30" x14ac:dyDescent="0.25">
      <c r="A20" s="2" t="s">
        <v>32</v>
      </c>
      <c r="B20" s="2" t="s">
        <v>33</v>
      </c>
      <c r="C20" s="4">
        <v>0</v>
      </c>
      <c r="D20" s="4">
        <v>780</v>
      </c>
      <c r="E20" s="4">
        <f t="shared" ref="E20:E36" si="3">D20*100.8%</f>
        <v>786.24</v>
      </c>
      <c r="F20" s="4">
        <v>795</v>
      </c>
      <c r="G20" s="4">
        <f t="shared" ref="G20:G33" si="4">F20*100.8%</f>
        <v>801.36</v>
      </c>
      <c r="H20" s="4">
        <f>H22</f>
        <v>806.92499999999995</v>
      </c>
      <c r="I20" s="4">
        <f t="shared" ref="I20:I33" si="5">H20*100.8%</f>
        <v>813.38040000000001</v>
      </c>
    </row>
    <row r="21" spans="1:9" ht="30" x14ac:dyDescent="0.25">
      <c r="A21" s="2" t="s">
        <v>34</v>
      </c>
      <c r="B21" s="2" t="s">
        <v>35</v>
      </c>
      <c r="C21" s="4">
        <v>0</v>
      </c>
      <c r="D21" s="4">
        <v>0</v>
      </c>
      <c r="E21" s="4">
        <f t="shared" si="3"/>
        <v>0</v>
      </c>
      <c r="F21" s="4">
        <v>0</v>
      </c>
      <c r="G21" s="4">
        <f t="shared" si="4"/>
        <v>0</v>
      </c>
      <c r="H21" s="4">
        <v>0</v>
      </c>
      <c r="I21" s="4">
        <f t="shared" si="5"/>
        <v>0</v>
      </c>
    </row>
    <row r="22" spans="1:9" ht="45" x14ac:dyDescent="0.25">
      <c r="A22" s="2" t="s">
        <v>36</v>
      </c>
      <c r="B22" s="2" t="s">
        <v>37</v>
      </c>
      <c r="C22" s="3">
        <v>780</v>
      </c>
      <c r="D22" s="3">
        <v>780</v>
      </c>
      <c r="E22" s="3">
        <f>D22*100.8%</f>
        <v>786.24</v>
      </c>
      <c r="F22" s="3">
        <v>795</v>
      </c>
      <c r="G22" s="3">
        <f t="shared" si="4"/>
        <v>801.36</v>
      </c>
      <c r="H22" s="3">
        <f>F22*101.5%</f>
        <v>806.92499999999995</v>
      </c>
      <c r="I22" s="3">
        <f t="shared" si="5"/>
        <v>813.38040000000001</v>
      </c>
    </row>
    <row r="23" spans="1:9" ht="30" x14ac:dyDescent="0.25">
      <c r="A23" s="2" t="s">
        <v>38</v>
      </c>
      <c r="B23" s="2" t="s">
        <v>39</v>
      </c>
      <c r="C23" s="4">
        <v>0</v>
      </c>
      <c r="D23" s="4">
        <v>0</v>
      </c>
      <c r="E23" s="4">
        <f t="shared" si="3"/>
        <v>0</v>
      </c>
      <c r="F23" s="4">
        <v>0</v>
      </c>
      <c r="G23" s="4">
        <f t="shared" si="4"/>
        <v>0</v>
      </c>
      <c r="H23" s="4">
        <v>0</v>
      </c>
      <c r="I23" s="4">
        <f t="shared" si="5"/>
        <v>0</v>
      </c>
    </row>
    <row r="24" spans="1:9" ht="30" x14ac:dyDescent="0.25">
      <c r="A24" s="2" t="s">
        <v>40</v>
      </c>
      <c r="B24" s="2" t="s">
        <v>41</v>
      </c>
      <c r="C24" s="4">
        <v>0</v>
      </c>
      <c r="D24" s="4">
        <v>0</v>
      </c>
      <c r="E24" s="4">
        <f t="shared" si="3"/>
        <v>0</v>
      </c>
      <c r="F24" s="4">
        <v>0</v>
      </c>
      <c r="G24" s="4">
        <f t="shared" si="4"/>
        <v>0</v>
      </c>
      <c r="H24" s="4">
        <v>0</v>
      </c>
      <c r="I24" s="4">
        <f t="shared" si="5"/>
        <v>0</v>
      </c>
    </row>
    <row r="25" spans="1:9" ht="30" x14ac:dyDescent="0.25">
      <c r="A25" s="2" t="s">
        <v>42</v>
      </c>
      <c r="B25" s="2" t="s">
        <v>43</v>
      </c>
      <c r="C25" s="4">
        <v>0</v>
      </c>
      <c r="D25" s="4">
        <v>0</v>
      </c>
      <c r="E25" s="4">
        <f t="shared" si="3"/>
        <v>0</v>
      </c>
      <c r="F25" s="4">
        <v>0</v>
      </c>
      <c r="G25" s="4">
        <f t="shared" si="4"/>
        <v>0</v>
      </c>
      <c r="H25" s="4">
        <v>0</v>
      </c>
      <c r="I25" s="4">
        <f t="shared" si="5"/>
        <v>0</v>
      </c>
    </row>
    <row r="26" spans="1:9" ht="30" x14ac:dyDescent="0.25">
      <c r="A26" s="2" t="s">
        <v>44</v>
      </c>
      <c r="B26" s="2" t="s">
        <v>45</v>
      </c>
      <c r="C26" s="3">
        <v>0</v>
      </c>
      <c r="D26" s="3">
        <v>0</v>
      </c>
      <c r="E26" s="3">
        <f>D26*100.8%</f>
        <v>0</v>
      </c>
      <c r="F26" s="3">
        <v>0</v>
      </c>
      <c r="G26" s="3">
        <f t="shared" si="4"/>
        <v>0</v>
      </c>
      <c r="H26" s="3">
        <v>0</v>
      </c>
      <c r="I26" s="3">
        <f t="shared" si="5"/>
        <v>0</v>
      </c>
    </row>
    <row r="27" spans="1:9" x14ac:dyDescent="0.25">
      <c r="A27" s="2" t="s">
        <v>46</v>
      </c>
      <c r="B27" s="2" t="s">
        <v>47</v>
      </c>
      <c r="C27" s="4">
        <v>0</v>
      </c>
      <c r="D27" s="4">
        <v>0</v>
      </c>
      <c r="E27" s="4">
        <f t="shared" si="3"/>
        <v>0</v>
      </c>
      <c r="F27" s="4">
        <v>0</v>
      </c>
      <c r="G27" s="4">
        <f t="shared" si="4"/>
        <v>0</v>
      </c>
      <c r="H27" s="4">
        <v>0</v>
      </c>
      <c r="I27" s="4">
        <f t="shared" si="5"/>
        <v>0</v>
      </c>
    </row>
    <row r="28" spans="1:9" x14ac:dyDescent="0.25">
      <c r="A28" s="2" t="s">
        <v>48</v>
      </c>
      <c r="B28" s="2" t="s">
        <v>49</v>
      </c>
      <c r="C28" s="4">
        <v>0</v>
      </c>
      <c r="D28" s="4">
        <v>0</v>
      </c>
      <c r="E28" s="4">
        <f t="shared" si="3"/>
        <v>0</v>
      </c>
      <c r="F28" s="4">
        <v>0</v>
      </c>
      <c r="G28" s="4">
        <f t="shared" si="4"/>
        <v>0</v>
      </c>
      <c r="H28" s="4">
        <v>0</v>
      </c>
      <c r="I28" s="4">
        <f t="shared" si="5"/>
        <v>0</v>
      </c>
    </row>
    <row r="29" spans="1:9" ht="30" x14ac:dyDescent="0.25">
      <c r="A29" s="2" t="s">
        <v>50</v>
      </c>
      <c r="B29" s="2" t="s">
        <v>51</v>
      </c>
      <c r="C29" s="3">
        <v>0</v>
      </c>
      <c r="D29" s="3">
        <v>0</v>
      </c>
      <c r="E29" s="3">
        <f>D29*100.8%</f>
        <v>0</v>
      </c>
      <c r="F29" s="3">
        <v>0</v>
      </c>
      <c r="G29" s="3">
        <f t="shared" si="4"/>
        <v>0</v>
      </c>
      <c r="H29" s="3">
        <v>0</v>
      </c>
      <c r="I29" s="3">
        <f t="shared" si="5"/>
        <v>0</v>
      </c>
    </row>
    <row r="30" spans="1:9" x14ac:dyDescent="0.25">
      <c r="A30" s="2" t="s">
        <v>52</v>
      </c>
      <c r="B30" s="2" t="s">
        <v>53</v>
      </c>
      <c r="C30" s="4">
        <v>0</v>
      </c>
      <c r="D30" s="4">
        <v>0</v>
      </c>
      <c r="E30" s="4">
        <f t="shared" si="3"/>
        <v>0</v>
      </c>
      <c r="F30" s="4">
        <v>0</v>
      </c>
      <c r="G30" s="4">
        <f t="shared" si="4"/>
        <v>0</v>
      </c>
      <c r="H30" s="4">
        <v>0</v>
      </c>
      <c r="I30" s="4">
        <f t="shared" si="5"/>
        <v>0</v>
      </c>
    </row>
    <row r="31" spans="1:9" x14ac:dyDescent="0.25">
      <c r="A31" s="2" t="s">
        <v>54</v>
      </c>
      <c r="B31" s="2" t="s">
        <v>55</v>
      </c>
      <c r="C31" s="4">
        <v>0</v>
      </c>
      <c r="D31" s="4">
        <v>0</v>
      </c>
      <c r="E31" s="4">
        <f t="shared" si="3"/>
        <v>0</v>
      </c>
      <c r="F31" s="4">
        <v>0</v>
      </c>
      <c r="G31" s="4">
        <f t="shared" si="4"/>
        <v>0</v>
      </c>
      <c r="H31" s="4">
        <v>0</v>
      </c>
      <c r="I31" s="4">
        <f t="shared" si="5"/>
        <v>0</v>
      </c>
    </row>
    <row r="32" spans="1:9" x14ac:dyDescent="0.25">
      <c r="A32" s="2" t="s">
        <v>56</v>
      </c>
      <c r="B32" s="2" t="s">
        <v>57</v>
      </c>
      <c r="C32" s="4">
        <v>0</v>
      </c>
      <c r="D32" s="4">
        <v>0</v>
      </c>
      <c r="E32" s="4">
        <f t="shared" si="3"/>
        <v>0</v>
      </c>
      <c r="F32" s="4">
        <v>0</v>
      </c>
      <c r="G32" s="4">
        <f t="shared" si="4"/>
        <v>0</v>
      </c>
      <c r="H32" s="4">
        <v>0</v>
      </c>
      <c r="I32" s="4">
        <f t="shared" si="5"/>
        <v>0</v>
      </c>
    </row>
    <row r="33" spans="1:9" ht="120" x14ac:dyDescent="0.25">
      <c r="A33" s="2" t="s">
        <v>58</v>
      </c>
      <c r="B33" s="2" t="s">
        <v>59</v>
      </c>
      <c r="C33" s="4">
        <v>5495.8</v>
      </c>
      <c r="D33" s="4">
        <v>5735.8</v>
      </c>
      <c r="E33" s="4">
        <f t="shared" si="3"/>
        <v>5781.6864000000005</v>
      </c>
      <c r="F33" s="4">
        <v>5962.2</v>
      </c>
      <c r="G33" s="4">
        <f t="shared" si="4"/>
        <v>6009.8976000000002</v>
      </c>
      <c r="H33" s="4">
        <f>F33*101.5%</f>
        <v>6051.6329999999989</v>
      </c>
      <c r="I33" s="4">
        <f t="shared" si="5"/>
        <v>6100.0460639999992</v>
      </c>
    </row>
    <row r="34" spans="1:9" x14ac:dyDescent="0.25">
      <c r="A34" s="2" t="s">
        <v>60</v>
      </c>
      <c r="B34" s="2" t="s">
        <v>13</v>
      </c>
      <c r="C34" s="5" t="s">
        <v>14</v>
      </c>
      <c r="D34" s="5" t="s">
        <v>14</v>
      </c>
      <c r="E34" s="5" t="s">
        <v>14</v>
      </c>
      <c r="F34" s="5" t="s">
        <v>14</v>
      </c>
      <c r="G34" s="5" t="s">
        <v>14</v>
      </c>
      <c r="H34" s="5" t="s">
        <v>14</v>
      </c>
      <c r="I34" s="5" t="s">
        <v>14</v>
      </c>
    </row>
    <row r="35" spans="1:9" ht="75" x14ac:dyDescent="0.25">
      <c r="A35" s="2" t="s">
        <v>61</v>
      </c>
      <c r="B35" s="2" t="s">
        <v>62</v>
      </c>
      <c r="C35" s="4">
        <v>2952</v>
      </c>
      <c r="D35" s="4">
        <v>3183.3</v>
      </c>
      <c r="E35" s="4">
        <f t="shared" si="3"/>
        <v>3208.7664000000004</v>
      </c>
      <c r="F35" s="4">
        <v>3393</v>
      </c>
      <c r="G35" s="4">
        <f>F35*100.8%</f>
        <v>3420.1440000000002</v>
      </c>
      <c r="H35" s="4">
        <f>F35*101.5%</f>
        <v>3443.8949999999995</v>
      </c>
      <c r="I35" s="4">
        <f>H35*100.8%</f>
        <v>3471.4461599999995</v>
      </c>
    </row>
    <row r="36" spans="1:9" ht="30" x14ac:dyDescent="0.25">
      <c r="A36" s="2" t="s">
        <v>63</v>
      </c>
      <c r="B36" s="2" t="s">
        <v>64</v>
      </c>
      <c r="C36" s="4">
        <v>2543.8000000000002</v>
      </c>
      <c r="D36" s="4">
        <v>2552.5</v>
      </c>
      <c r="E36" s="4">
        <f t="shared" si="3"/>
        <v>2572.92</v>
      </c>
      <c r="F36" s="4">
        <v>2569.1999999999998</v>
      </c>
      <c r="G36" s="4">
        <f>F36*100.8%</f>
        <v>2589.7536</v>
      </c>
      <c r="H36" s="4">
        <f>F36*101.5%</f>
        <v>2607.7379999999994</v>
      </c>
      <c r="I36" s="4">
        <f>H36*100.8%</f>
        <v>2628.5999039999992</v>
      </c>
    </row>
    <row r="37" spans="1:9" ht="45" x14ac:dyDescent="0.25">
      <c r="A37" s="2" t="s">
        <v>65</v>
      </c>
      <c r="B37" s="2" t="s">
        <v>66</v>
      </c>
      <c r="C37" s="3">
        <f>C39+C41+C42+C43+C45+C46+C48+C49+C52</f>
        <v>26656.300000000003</v>
      </c>
      <c r="D37" s="3">
        <f>D39+D41+D42+D43+D45+D46+D48+D49+D52</f>
        <v>27025.300000000003</v>
      </c>
      <c r="E37" s="3">
        <f>D37*100.8%</f>
        <v>27241.502400000005</v>
      </c>
      <c r="F37" s="3">
        <f>F39+F41+F42+F43+F45+F46+F48+F49+F52</f>
        <v>27944.700000000004</v>
      </c>
      <c r="G37" s="3">
        <f>F37*100.8%</f>
        <v>28168.257600000004</v>
      </c>
      <c r="H37" s="3">
        <f>F37*101.5%</f>
        <v>28363.870500000001</v>
      </c>
      <c r="I37" s="3">
        <f>H37*100.8%</f>
        <v>28590.781464</v>
      </c>
    </row>
    <row r="38" spans="1:9" ht="45" x14ac:dyDescent="0.25">
      <c r="A38" s="2" t="s">
        <v>67</v>
      </c>
      <c r="B38" s="2" t="s">
        <v>68</v>
      </c>
      <c r="C38" s="5" t="s">
        <v>14</v>
      </c>
      <c r="D38" s="5" t="s">
        <v>14</v>
      </c>
      <c r="E38" s="5" t="s">
        <v>14</v>
      </c>
      <c r="F38" s="5" t="s">
        <v>14</v>
      </c>
      <c r="G38" s="5" t="s">
        <v>14</v>
      </c>
      <c r="H38" s="5" t="s">
        <v>14</v>
      </c>
      <c r="I38" s="5" t="s">
        <v>14</v>
      </c>
    </row>
    <row r="39" spans="1:9" x14ac:dyDescent="0.25">
      <c r="A39" s="2" t="s">
        <v>69</v>
      </c>
      <c r="B39" s="2" t="s">
        <v>70</v>
      </c>
      <c r="C39" s="4">
        <v>8392.7000000000007</v>
      </c>
      <c r="D39" s="4">
        <v>8580.2000000000007</v>
      </c>
      <c r="E39" s="4">
        <f t="shared" ref="E39:E61" si="6">D39*100.8%</f>
        <v>8648.8416000000016</v>
      </c>
      <c r="F39" s="4">
        <v>8780.2000000000007</v>
      </c>
      <c r="G39" s="4">
        <f t="shared" ref="G39:G52" si="7">F39*100.8%</f>
        <v>8850.4416000000001</v>
      </c>
      <c r="H39" s="4">
        <f t="shared" ref="H39:H54" si="8">F39*101.5%</f>
        <v>8911.9030000000002</v>
      </c>
      <c r="I39" s="4">
        <f t="shared" ref="I39:I52" si="9">H39*100.8%</f>
        <v>8983.1982239999998</v>
      </c>
    </row>
    <row r="40" spans="1:9" x14ac:dyDescent="0.25">
      <c r="A40" s="2" t="s">
        <v>71</v>
      </c>
      <c r="B40" s="2" t="s">
        <v>72</v>
      </c>
      <c r="C40" s="4">
        <v>0</v>
      </c>
      <c r="D40" s="4">
        <v>0</v>
      </c>
      <c r="E40" s="4">
        <f t="shared" si="6"/>
        <v>0</v>
      </c>
      <c r="F40" s="4">
        <v>0</v>
      </c>
      <c r="G40" s="4">
        <f t="shared" si="7"/>
        <v>0</v>
      </c>
      <c r="H40" s="4">
        <f t="shared" si="8"/>
        <v>0</v>
      </c>
      <c r="I40" s="4">
        <f t="shared" si="9"/>
        <v>0</v>
      </c>
    </row>
    <row r="41" spans="1:9" ht="30" x14ac:dyDescent="0.25">
      <c r="A41" s="2" t="s">
        <v>73</v>
      </c>
      <c r="B41" s="2" t="s">
        <v>74</v>
      </c>
      <c r="C41" s="4">
        <v>260</v>
      </c>
      <c r="D41" s="4">
        <v>260</v>
      </c>
      <c r="E41" s="4">
        <f t="shared" si="6"/>
        <v>262.08</v>
      </c>
      <c r="F41" s="4">
        <v>260</v>
      </c>
      <c r="G41" s="4">
        <f t="shared" si="7"/>
        <v>262.08</v>
      </c>
      <c r="H41" s="4">
        <f t="shared" si="8"/>
        <v>263.89999999999998</v>
      </c>
      <c r="I41" s="4">
        <f t="shared" si="9"/>
        <v>266.01119999999997</v>
      </c>
    </row>
    <row r="42" spans="1:9" x14ac:dyDescent="0.25">
      <c r="A42" s="2" t="s">
        <v>75</v>
      </c>
      <c r="B42" s="2" t="s">
        <v>76</v>
      </c>
      <c r="C42" s="4">
        <v>3555</v>
      </c>
      <c r="D42" s="4">
        <v>3899.5</v>
      </c>
      <c r="E42" s="4">
        <f t="shared" si="6"/>
        <v>3930.6959999999999</v>
      </c>
      <c r="F42" s="4">
        <v>4399.5</v>
      </c>
      <c r="G42" s="4">
        <f t="shared" si="7"/>
        <v>4434.6959999999999</v>
      </c>
      <c r="H42" s="4">
        <f t="shared" si="8"/>
        <v>4465.4924999999994</v>
      </c>
      <c r="I42" s="4">
        <f t="shared" si="9"/>
        <v>4501.2164399999992</v>
      </c>
    </row>
    <row r="43" spans="1:9" x14ac:dyDescent="0.25">
      <c r="A43" s="2" t="s">
        <v>77</v>
      </c>
      <c r="B43" s="2" t="s">
        <v>78</v>
      </c>
      <c r="C43" s="4">
        <v>4551.5</v>
      </c>
      <c r="D43" s="4">
        <v>4637.1000000000004</v>
      </c>
      <c r="E43" s="4">
        <f t="shared" si="6"/>
        <v>4674.1968000000006</v>
      </c>
      <c r="F43" s="4">
        <v>4636.5</v>
      </c>
      <c r="G43" s="4">
        <f t="shared" si="7"/>
        <v>4673.5919999999996</v>
      </c>
      <c r="H43" s="4">
        <f t="shared" si="8"/>
        <v>4706.0474999999997</v>
      </c>
      <c r="I43" s="4">
        <f t="shared" si="9"/>
        <v>4743.6958799999993</v>
      </c>
    </row>
    <row r="44" spans="1:9" x14ac:dyDescent="0.25">
      <c r="A44" s="2" t="s">
        <v>79</v>
      </c>
      <c r="B44" s="2" t="s">
        <v>80</v>
      </c>
      <c r="C44" s="4">
        <v>0</v>
      </c>
      <c r="D44" s="4">
        <v>0</v>
      </c>
      <c r="E44" s="4">
        <f t="shared" si="6"/>
        <v>0</v>
      </c>
      <c r="F44" s="4">
        <v>0</v>
      </c>
      <c r="G44" s="4">
        <f t="shared" si="7"/>
        <v>0</v>
      </c>
      <c r="H44" s="4">
        <f t="shared" si="8"/>
        <v>0</v>
      </c>
      <c r="I44" s="4">
        <f t="shared" si="9"/>
        <v>0</v>
      </c>
    </row>
    <row r="45" spans="1:9" x14ac:dyDescent="0.25">
      <c r="A45" s="2" t="s">
        <v>81</v>
      </c>
      <c r="B45" s="2" t="s">
        <v>82</v>
      </c>
      <c r="C45" s="4">
        <v>380</v>
      </c>
      <c r="D45" s="4">
        <v>380</v>
      </c>
      <c r="E45" s="4">
        <f t="shared" si="6"/>
        <v>383.04</v>
      </c>
      <c r="F45" s="4">
        <v>380</v>
      </c>
      <c r="G45" s="4">
        <f t="shared" si="7"/>
        <v>383.04</v>
      </c>
      <c r="H45" s="4">
        <f t="shared" si="8"/>
        <v>385.7</v>
      </c>
      <c r="I45" s="4">
        <f t="shared" si="9"/>
        <v>388.78559999999999</v>
      </c>
    </row>
    <row r="46" spans="1:9" x14ac:dyDescent="0.25">
      <c r="A46" s="2" t="s">
        <v>83</v>
      </c>
      <c r="B46" s="2" t="s">
        <v>84</v>
      </c>
      <c r="C46" s="4">
        <v>3460.6</v>
      </c>
      <c r="D46" s="4">
        <v>3580</v>
      </c>
      <c r="E46" s="4">
        <f t="shared" si="6"/>
        <v>3608.64</v>
      </c>
      <c r="F46" s="4">
        <v>3600</v>
      </c>
      <c r="G46" s="4">
        <f t="shared" si="7"/>
        <v>3628.8</v>
      </c>
      <c r="H46" s="4">
        <f t="shared" si="8"/>
        <v>3653.9999999999995</v>
      </c>
      <c r="I46" s="4">
        <f t="shared" si="9"/>
        <v>3683.2319999999995</v>
      </c>
    </row>
    <row r="47" spans="1:9" x14ac:dyDescent="0.25">
      <c r="A47" s="2" t="s">
        <v>85</v>
      </c>
      <c r="B47" s="2" t="s">
        <v>86</v>
      </c>
      <c r="C47" s="4">
        <v>0</v>
      </c>
      <c r="D47" s="4">
        <v>0</v>
      </c>
      <c r="E47" s="4">
        <f t="shared" si="6"/>
        <v>0</v>
      </c>
      <c r="F47" s="4">
        <v>0</v>
      </c>
      <c r="G47" s="4">
        <f t="shared" si="7"/>
        <v>0</v>
      </c>
      <c r="H47" s="4">
        <f t="shared" si="8"/>
        <v>0</v>
      </c>
      <c r="I47" s="4">
        <f t="shared" si="9"/>
        <v>0</v>
      </c>
    </row>
    <row r="48" spans="1:9" x14ac:dyDescent="0.25">
      <c r="A48" s="2" t="s">
        <v>87</v>
      </c>
      <c r="B48" s="2" t="s">
        <v>88</v>
      </c>
      <c r="C48" s="4">
        <v>628</v>
      </c>
      <c r="D48" s="4">
        <v>628</v>
      </c>
      <c r="E48" s="4">
        <f t="shared" si="6"/>
        <v>633.024</v>
      </c>
      <c r="F48" s="4">
        <v>628</v>
      </c>
      <c r="G48" s="4">
        <f t="shared" si="7"/>
        <v>633.024</v>
      </c>
      <c r="H48" s="4">
        <f t="shared" si="8"/>
        <v>637.41999999999996</v>
      </c>
      <c r="I48" s="4">
        <f t="shared" si="9"/>
        <v>642.51936000000001</v>
      </c>
    </row>
    <row r="49" spans="1:9" x14ac:dyDescent="0.25">
      <c r="A49" s="2" t="s">
        <v>89</v>
      </c>
      <c r="B49" s="2" t="s">
        <v>90</v>
      </c>
      <c r="C49" s="4">
        <v>4791.1000000000004</v>
      </c>
      <c r="D49" s="4">
        <v>4423.1000000000004</v>
      </c>
      <c r="E49" s="4">
        <f t="shared" si="6"/>
        <v>4458.4848000000002</v>
      </c>
      <c r="F49" s="4">
        <v>4623.1000000000004</v>
      </c>
      <c r="G49" s="4">
        <f t="shared" si="7"/>
        <v>4660.0848000000005</v>
      </c>
      <c r="H49" s="4">
        <f t="shared" si="8"/>
        <v>4692.4465</v>
      </c>
      <c r="I49" s="4">
        <f t="shared" si="9"/>
        <v>4729.9860719999997</v>
      </c>
    </row>
    <row r="50" spans="1:9" x14ac:dyDescent="0.25">
      <c r="A50" s="2" t="s">
        <v>91</v>
      </c>
      <c r="B50" s="2" t="s">
        <v>92</v>
      </c>
      <c r="C50" s="4">
        <v>0</v>
      </c>
      <c r="D50" s="4">
        <v>0</v>
      </c>
      <c r="E50" s="4">
        <f t="shared" si="6"/>
        <v>0</v>
      </c>
      <c r="F50" s="4">
        <v>0</v>
      </c>
      <c r="G50" s="4">
        <f t="shared" si="7"/>
        <v>0</v>
      </c>
      <c r="H50" s="4">
        <f t="shared" si="8"/>
        <v>0</v>
      </c>
      <c r="I50" s="4">
        <f t="shared" si="9"/>
        <v>0</v>
      </c>
    </row>
    <row r="51" spans="1:9" ht="30" x14ac:dyDescent="0.25">
      <c r="A51" s="2" t="s">
        <v>93</v>
      </c>
      <c r="B51" s="2" t="s">
        <v>94</v>
      </c>
      <c r="C51" s="4">
        <v>0</v>
      </c>
      <c r="D51" s="4">
        <v>0</v>
      </c>
      <c r="E51" s="4">
        <f t="shared" si="6"/>
        <v>0</v>
      </c>
      <c r="F51" s="4">
        <v>0</v>
      </c>
      <c r="G51" s="4">
        <f t="shared" si="7"/>
        <v>0</v>
      </c>
      <c r="H51" s="4">
        <f t="shared" si="8"/>
        <v>0</v>
      </c>
      <c r="I51" s="4">
        <f t="shared" si="9"/>
        <v>0</v>
      </c>
    </row>
    <row r="52" spans="1:9" x14ac:dyDescent="0.25">
      <c r="A52" s="2" t="s">
        <v>95</v>
      </c>
      <c r="B52" s="2" t="s">
        <v>96</v>
      </c>
      <c r="C52" s="4">
        <v>637.4</v>
      </c>
      <c r="D52" s="4">
        <v>637.4</v>
      </c>
      <c r="E52" s="4">
        <f t="shared" si="6"/>
        <v>642.49919999999997</v>
      </c>
      <c r="F52" s="4">
        <v>637.4</v>
      </c>
      <c r="G52" s="4">
        <f t="shared" si="7"/>
        <v>642.49919999999997</v>
      </c>
      <c r="H52" s="4">
        <f t="shared" si="8"/>
        <v>646.9609999999999</v>
      </c>
      <c r="I52" s="4">
        <f t="shared" si="9"/>
        <v>652.13668799999994</v>
      </c>
    </row>
    <row r="53" spans="1:9" x14ac:dyDescent="0.25">
      <c r="A53" s="2" t="s">
        <v>97</v>
      </c>
      <c r="B53" s="2" t="s">
        <v>98</v>
      </c>
      <c r="C53" s="3">
        <f>C7-C37</f>
        <v>-1923.6000000000022</v>
      </c>
      <c r="D53" s="3">
        <f>D7-D37</f>
        <v>-1672.6000000000022</v>
      </c>
      <c r="E53" s="3">
        <f t="shared" si="6"/>
        <v>-1685.9808000000023</v>
      </c>
      <c r="F53" s="3">
        <f>F7-F37</f>
        <v>-1865.3000000000029</v>
      </c>
      <c r="G53" s="3">
        <f t="shared" ref="G53:G58" si="10">F53*100.8%</f>
        <v>-1880.2224000000028</v>
      </c>
      <c r="H53" s="3">
        <f t="shared" si="8"/>
        <v>-1893.2795000000028</v>
      </c>
      <c r="I53" s="3">
        <f t="shared" ref="I53:I58" si="11">H53*100.8%</f>
        <v>-1908.4257360000029</v>
      </c>
    </row>
    <row r="54" spans="1:9" ht="30" x14ac:dyDescent="0.25">
      <c r="A54" s="2" t="s">
        <v>99</v>
      </c>
      <c r="B54" s="2" t="s">
        <v>100</v>
      </c>
      <c r="C54" s="3">
        <v>1923.6</v>
      </c>
      <c r="D54" s="3">
        <v>1672.6</v>
      </c>
      <c r="E54" s="3">
        <f t="shared" si="6"/>
        <v>1685.9807999999998</v>
      </c>
      <c r="F54" s="3">
        <v>1865.3</v>
      </c>
      <c r="G54" s="3">
        <f t="shared" si="10"/>
        <v>1880.2223999999999</v>
      </c>
      <c r="H54" s="3">
        <f t="shared" si="8"/>
        <v>1893.2794999999999</v>
      </c>
      <c r="I54" s="3">
        <f t="shared" si="11"/>
        <v>1908.4257359999999</v>
      </c>
    </row>
    <row r="55" spans="1:9" x14ac:dyDescent="0.25">
      <c r="A55" s="2" t="s">
        <v>101</v>
      </c>
      <c r="B55" s="2" t="s">
        <v>102</v>
      </c>
      <c r="C55" s="4">
        <v>0</v>
      </c>
      <c r="D55" s="4">
        <v>0</v>
      </c>
      <c r="E55" s="4">
        <f t="shared" si="6"/>
        <v>0</v>
      </c>
      <c r="F55" s="4">
        <v>0</v>
      </c>
      <c r="G55" s="4">
        <f t="shared" si="10"/>
        <v>0</v>
      </c>
      <c r="H55" s="4">
        <f t="shared" ref="H55:H61" si="12">F55*101.5%</f>
        <v>0</v>
      </c>
      <c r="I55" s="4">
        <f t="shared" si="11"/>
        <v>0</v>
      </c>
    </row>
    <row r="56" spans="1:9" ht="30" x14ac:dyDescent="0.25">
      <c r="A56" s="2" t="s">
        <v>103</v>
      </c>
      <c r="B56" s="2" t="s">
        <v>104</v>
      </c>
      <c r="C56" s="4">
        <v>0</v>
      </c>
      <c r="D56" s="4">
        <v>0</v>
      </c>
      <c r="E56" s="4">
        <f t="shared" si="6"/>
        <v>0</v>
      </c>
      <c r="F56" s="4">
        <v>0</v>
      </c>
      <c r="G56" s="4">
        <f t="shared" si="10"/>
        <v>0</v>
      </c>
      <c r="H56" s="4">
        <f t="shared" si="12"/>
        <v>0</v>
      </c>
      <c r="I56" s="4">
        <f t="shared" si="11"/>
        <v>0</v>
      </c>
    </row>
    <row r="57" spans="1:9" ht="30" x14ac:dyDescent="0.25">
      <c r="A57" s="2" t="s">
        <v>105</v>
      </c>
      <c r="B57" s="2" t="s">
        <v>106</v>
      </c>
      <c r="C57" s="4">
        <v>0</v>
      </c>
      <c r="D57" s="4">
        <v>0</v>
      </c>
      <c r="E57" s="4">
        <f t="shared" si="6"/>
        <v>0</v>
      </c>
      <c r="F57" s="4">
        <v>0</v>
      </c>
      <c r="G57" s="4">
        <f t="shared" si="10"/>
        <v>0</v>
      </c>
      <c r="H57" s="4">
        <f t="shared" si="12"/>
        <v>0</v>
      </c>
      <c r="I57" s="4">
        <f t="shared" si="11"/>
        <v>0</v>
      </c>
    </row>
    <row r="58" spans="1:9" x14ac:dyDescent="0.25">
      <c r="A58" s="2" t="s">
        <v>107</v>
      </c>
      <c r="B58" s="2" t="s">
        <v>108</v>
      </c>
      <c r="C58" s="4">
        <v>1923.6</v>
      </c>
      <c r="D58" s="4">
        <v>1672.6</v>
      </c>
      <c r="E58" s="4">
        <f t="shared" si="6"/>
        <v>1685.9807999999998</v>
      </c>
      <c r="F58" s="4">
        <v>1865.3</v>
      </c>
      <c r="G58" s="4">
        <f t="shared" si="10"/>
        <v>1880.2223999999999</v>
      </c>
      <c r="H58" s="4">
        <f t="shared" si="12"/>
        <v>1893.2794999999999</v>
      </c>
      <c r="I58" s="4">
        <f t="shared" si="11"/>
        <v>1908.4257359999999</v>
      </c>
    </row>
    <row r="59" spans="1:9" x14ac:dyDescent="0.25">
      <c r="A59" s="2" t="s">
        <v>109</v>
      </c>
      <c r="B59" s="2" t="s">
        <v>110</v>
      </c>
      <c r="C59" s="3">
        <v>10</v>
      </c>
      <c r="D59" s="3">
        <f>D54*100/D8</f>
        <v>8.526321692010459</v>
      </c>
      <c r="E59" s="3">
        <f>E54*100/E8</f>
        <v>8.526321692010459</v>
      </c>
      <c r="F59" s="3">
        <f>F58*100/F8</f>
        <v>9.272165112441094</v>
      </c>
      <c r="G59" s="3">
        <f>F59*100.8%</f>
        <v>9.346342433340622</v>
      </c>
      <c r="H59" s="3">
        <f t="shared" si="12"/>
        <v>9.4112475891277096</v>
      </c>
      <c r="I59" s="3">
        <f>H59*100.8%</f>
        <v>9.4865375698407313</v>
      </c>
    </row>
    <row r="60" spans="1:9" ht="30" x14ac:dyDescent="0.25">
      <c r="A60" s="2" t="s">
        <v>111</v>
      </c>
      <c r="B60" s="2" t="s">
        <v>112</v>
      </c>
      <c r="C60" s="4">
        <v>0</v>
      </c>
      <c r="D60" s="4">
        <v>0</v>
      </c>
      <c r="E60" s="4">
        <f t="shared" si="6"/>
        <v>0</v>
      </c>
      <c r="F60" s="4">
        <v>0</v>
      </c>
      <c r="G60" s="4">
        <f>F60*100.8%</f>
        <v>0</v>
      </c>
      <c r="H60" s="4">
        <f t="shared" si="12"/>
        <v>0</v>
      </c>
      <c r="I60" s="4">
        <f>H60*100.8%</f>
        <v>0</v>
      </c>
    </row>
    <row r="61" spans="1:9" ht="30" x14ac:dyDescent="0.25">
      <c r="A61" s="2" t="s">
        <v>113</v>
      </c>
      <c r="B61" s="2" t="s">
        <v>114</v>
      </c>
      <c r="C61" s="4">
        <v>0</v>
      </c>
      <c r="D61" s="4">
        <v>0</v>
      </c>
      <c r="E61" s="4">
        <f t="shared" si="6"/>
        <v>0</v>
      </c>
      <c r="F61" s="4">
        <v>0</v>
      </c>
      <c r="G61" s="4">
        <f>F61*100.8%</f>
        <v>0</v>
      </c>
      <c r="H61" s="4">
        <f t="shared" si="12"/>
        <v>0</v>
      </c>
      <c r="I61" s="4">
        <f>H61*100.8%</f>
        <v>0</v>
      </c>
    </row>
  </sheetData>
  <mergeCells count="8">
    <mergeCell ref="A1:I1"/>
    <mergeCell ref="A2:I2"/>
    <mergeCell ref="A3:I3"/>
    <mergeCell ref="A4:I4"/>
    <mergeCell ref="A5:B5"/>
    <mergeCell ref="D5:E5"/>
    <mergeCell ref="F5:G5"/>
    <mergeCell ref="H5:I5"/>
  </mergeCells>
  <pageMargins left="0.69999998807907104" right="0.69999998807907104" top="0.75" bottom="0.75" header="0.30000001192092896" footer="0.30000001192092896"/>
  <pageSetup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Показатели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IVANOVAOV-PC\IvanovaOV</dc:creator>
  <cp:lastModifiedBy>Света</cp:lastModifiedBy>
  <cp:lastPrinted>2023-06-07T13:00:31Z</cp:lastPrinted>
  <dcterms:created xsi:type="dcterms:W3CDTF">2023-06-01T14:32:20Z</dcterms:created>
  <dcterms:modified xsi:type="dcterms:W3CDTF">2024-03-11T12:02:44Z</dcterms:modified>
</cp:coreProperties>
</file>